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+xml"/>
  <Override PartName="/xl/charts/chart6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7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8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9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5.xml" ContentType="application/vnd.openxmlformats-officedocument.drawing+xml"/>
  <Override PartName="/xl/charts/chart10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ocuments\"/>
    </mc:Choice>
  </mc:AlternateContent>
  <bookViews>
    <workbookView xWindow="0" yWindow="0" windowWidth="19200" windowHeight="7050" activeTab="4"/>
  </bookViews>
  <sheets>
    <sheet name="Sheet1" sheetId="1" r:id="rId1"/>
    <sheet name="Sheet2" sheetId="2" r:id="rId2"/>
    <sheet name="Sheet4" sheetId="4" r:id="rId3"/>
    <sheet name="Sheet7" sheetId="7" r:id="rId4"/>
    <sheet name="Sheet6" sheetId="6" r:id="rId5"/>
  </sheets>
  <calcPr calcId="162913"/>
</workbook>
</file>

<file path=xl/calcChain.xml><?xml version="1.0" encoding="utf-8"?>
<calcChain xmlns="http://schemas.openxmlformats.org/spreadsheetml/2006/main">
  <c r="D4" i="6" l="1"/>
  <c r="C3" i="6"/>
  <c r="E5" i="6"/>
  <c r="E3" i="6"/>
  <c r="E6" i="6"/>
  <c r="E4" i="6"/>
  <c r="E2" i="6"/>
  <c r="D6" i="6"/>
  <c r="C6" i="6"/>
  <c r="D65" i="7"/>
  <c r="D66" i="7"/>
  <c r="D67" i="7"/>
  <c r="D68" i="7"/>
  <c r="D69" i="7"/>
  <c r="D70" i="7"/>
  <c r="D64" i="7"/>
  <c r="C65" i="7"/>
  <c r="C66" i="7"/>
  <c r="C67" i="7"/>
  <c r="C68" i="7"/>
  <c r="C69" i="7"/>
  <c r="C70" i="7"/>
  <c r="C64" i="7"/>
  <c r="D45" i="7"/>
  <c r="D46" i="7"/>
  <c r="D47" i="7"/>
  <c r="D48" i="7"/>
  <c r="D49" i="7"/>
  <c r="D50" i="7"/>
  <c r="D44" i="7"/>
  <c r="C45" i="7"/>
  <c r="C46" i="7"/>
  <c r="C47" i="7"/>
  <c r="C48" i="7"/>
  <c r="C49" i="7"/>
  <c r="C50" i="7"/>
  <c r="C44" i="7"/>
  <c r="D24" i="7"/>
  <c r="D25" i="7"/>
  <c r="D26" i="7"/>
  <c r="D27" i="7"/>
  <c r="D28" i="7"/>
  <c r="D29" i="7"/>
  <c r="D23" i="7"/>
  <c r="C24" i="7"/>
  <c r="C25" i="7"/>
  <c r="C26" i="7"/>
  <c r="C27" i="7"/>
  <c r="C28" i="7"/>
  <c r="C29" i="7"/>
  <c r="C23" i="7"/>
  <c r="D3" i="7"/>
  <c r="D4" i="7"/>
  <c r="D5" i="7"/>
  <c r="D6" i="7"/>
  <c r="D7" i="7"/>
  <c r="D8" i="7"/>
  <c r="D2" i="7"/>
  <c r="C3" i="7"/>
  <c r="C4" i="7"/>
  <c r="C5" i="7"/>
  <c r="C6" i="7"/>
  <c r="C7" i="7"/>
  <c r="C8" i="7"/>
  <c r="C2" i="7"/>
  <c r="D3" i="6"/>
  <c r="D5" i="6"/>
  <c r="D2" i="6"/>
  <c r="C4" i="6"/>
  <c r="C5" i="6"/>
  <c r="C2" i="6"/>
  <c r="D6" i="4"/>
  <c r="E3" i="4"/>
  <c r="E4" i="4"/>
  <c r="E5" i="4"/>
  <c r="E6" i="4"/>
  <c r="E7" i="4"/>
  <c r="E8" i="4"/>
  <c r="E9" i="4"/>
  <c r="E10" i="4"/>
  <c r="E11" i="4"/>
  <c r="E12" i="4"/>
  <c r="E13" i="4"/>
  <c r="E14" i="4"/>
  <c r="E2" i="4"/>
  <c r="D3" i="4"/>
  <c r="D4" i="4"/>
  <c r="D5" i="4"/>
  <c r="D7" i="4"/>
  <c r="D8" i="4"/>
  <c r="D9" i="4"/>
  <c r="D10" i="4"/>
  <c r="D11" i="4"/>
  <c r="D12" i="4"/>
  <c r="D13" i="4"/>
  <c r="D14" i="4"/>
  <c r="D2" i="4"/>
  <c r="C3" i="4"/>
  <c r="C4" i="4"/>
  <c r="C5" i="4"/>
  <c r="C6" i="4"/>
  <c r="C7" i="4"/>
  <c r="C8" i="4"/>
  <c r="C9" i="4"/>
  <c r="C10" i="4"/>
  <c r="C11" i="4"/>
  <c r="C12" i="4"/>
  <c r="C13" i="4"/>
  <c r="C14" i="4"/>
  <c r="C2" i="4"/>
  <c r="E3" i="2"/>
  <c r="E4" i="2"/>
  <c r="E5" i="2"/>
  <c r="E6" i="2"/>
  <c r="E7" i="2"/>
  <c r="E8" i="2"/>
  <c r="E9" i="2"/>
  <c r="E10" i="2"/>
  <c r="E11" i="2"/>
  <c r="E12" i="2"/>
  <c r="E13" i="2"/>
  <c r="E14" i="2"/>
  <c r="E2" i="2"/>
  <c r="D3" i="2"/>
  <c r="D4" i="2"/>
  <c r="D5" i="2"/>
  <c r="D6" i="2"/>
  <c r="D7" i="2"/>
  <c r="D8" i="2"/>
  <c r="D9" i="2"/>
  <c r="D10" i="2"/>
  <c r="D11" i="2"/>
  <c r="D12" i="2"/>
  <c r="D13" i="2"/>
  <c r="D14" i="2"/>
  <c r="D2" i="2"/>
  <c r="C3" i="2"/>
  <c r="C4" i="2"/>
  <c r="C5" i="2"/>
  <c r="C6" i="2"/>
  <c r="C7" i="2"/>
  <c r="C8" i="2"/>
  <c r="C9" i="2"/>
  <c r="C10" i="2"/>
  <c r="C11" i="2"/>
  <c r="C12" i="2"/>
  <c r="C13" i="2"/>
  <c r="C14" i="2"/>
  <c r="C2" i="2"/>
  <c r="E14" i="1"/>
  <c r="C14" i="1"/>
  <c r="D14" i="1" s="1"/>
  <c r="E13" i="1"/>
  <c r="D13" i="1"/>
  <c r="C13" i="1"/>
  <c r="C12" i="1"/>
  <c r="E12" i="1" s="1"/>
  <c r="C11" i="1"/>
  <c r="E11" i="1" s="1"/>
  <c r="E10" i="1"/>
  <c r="C10" i="1"/>
  <c r="D10" i="1" s="1"/>
  <c r="E9" i="1"/>
  <c r="D9" i="1"/>
  <c r="C9" i="1"/>
  <c r="C8" i="1"/>
  <c r="E8" i="1" s="1"/>
  <c r="C7" i="1"/>
  <c r="E7" i="1" s="1"/>
  <c r="E6" i="1"/>
  <c r="C6" i="1"/>
  <c r="D6" i="1" s="1"/>
  <c r="E5" i="1"/>
  <c r="D5" i="1"/>
  <c r="C5" i="1"/>
  <c r="C4" i="1"/>
  <c r="E4" i="1" s="1"/>
  <c r="C3" i="1"/>
  <c r="E3" i="1" s="1"/>
  <c r="E2" i="1"/>
  <c r="H27" i="1" s="1"/>
  <c r="C2" i="1"/>
  <c r="D2" i="1" s="1"/>
  <c r="D4" i="1" l="1"/>
  <c r="D8" i="1"/>
  <c r="D12" i="1"/>
  <c r="H21" i="1"/>
  <c r="D3" i="1"/>
  <c r="H24" i="1" s="1"/>
  <c r="D7" i="1"/>
  <c r="D11" i="1"/>
</calcChain>
</file>

<file path=xl/sharedStrings.xml><?xml version="1.0" encoding="utf-8"?>
<sst xmlns="http://schemas.openxmlformats.org/spreadsheetml/2006/main" count="38" uniqueCount="22">
  <si>
    <t>Run 1 Time (s)</t>
  </si>
  <si>
    <t>Run 1 Absorbance</t>
  </si>
  <si>
    <t>[CV+]</t>
  </si>
  <si>
    <t>In [CV+]</t>
  </si>
  <si>
    <t>1/ [CV+]</t>
  </si>
  <si>
    <t>Run 2 Absorbance</t>
  </si>
  <si>
    <t>Run 2 Time (s)</t>
  </si>
  <si>
    <t>Run 3 Time (s)</t>
  </si>
  <si>
    <t>Run 3 Absorbance</t>
  </si>
  <si>
    <t>CV+</t>
  </si>
  <si>
    <t>ln (CV+)</t>
  </si>
  <si>
    <t>1/CV+</t>
  </si>
  <si>
    <t>ln(CV+)</t>
  </si>
  <si>
    <t>T</t>
  </si>
  <si>
    <t>T (k)</t>
  </si>
  <si>
    <t>1/T</t>
  </si>
  <si>
    <t>Time (s)</t>
  </si>
  <si>
    <t xml:space="preserve">CV+ </t>
  </si>
  <si>
    <t>Absorbance Run 1</t>
  </si>
  <si>
    <t>Absorbance run 2</t>
  </si>
  <si>
    <t xml:space="preserve">k </t>
  </si>
  <si>
    <t>ln (k)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</si>
</sst>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lang="en-US" sz="1000" b="0" i="0" u="none" strike="noStrike" baseline="0"/>
              <a:t>[CV+] versus t</a:t>
            </a:r>
            <a:endParaRPr lang="en-US" b="0">
              <a:solidFill>
                <a:srgbClr val="757575"/>
              </a:solidFill>
              <a:latin typeface="+mn-lt"/>
            </a:endParaRP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Sheet1!$C$1</c:f>
              <c:strCache>
                <c:ptCount val="1"/>
                <c:pt idx="0">
                  <c:v>[CV+]</c:v>
                </c:pt>
              </c:strCache>
            </c:strRef>
          </c:tx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xVal>
            <c:numRef>
              <c:f>Sheet1!$A$2:$A$14</c:f>
              <c:numCache>
                <c:formatCode>General</c:formatCode>
                <c:ptCount val="13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70</c:v>
                </c:pt>
                <c:pt idx="8">
                  <c:v>80</c:v>
                </c:pt>
                <c:pt idx="9">
                  <c:v>90</c:v>
                </c:pt>
                <c:pt idx="10">
                  <c:v>100</c:v>
                </c:pt>
                <c:pt idx="11">
                  <c:v>110</c:v>
                </c:pt>
                <c:pt idx="12">
                  <c:v>120</c:v>
                </c:pt>
              </c:numCache>
            </c:numRef>
          </c:xVal>
          <c:yVal>
            <c:numRef>
              <c:f>Sheet1!$C$2:$C$14</c:f>
              <c:numCache>
                <c:formatCode>General</c:formatCode>
                <c:ptCount val="13"/>
                <c:pt idx="0">
                  <c:v>1.0568793235972329E-5</c:v>
                </c:pt>
                <c:pt idx="1">
                  <c:v>8.659204458109146E-6</c:v>
                </c:pt>
                <c:pt idx="2">
                  <c:v>7.0858954650269019E-6</c:v>
                </c:pt>
                <c:pt idx="3">
                  <c:v>5.8008262874711762E-6</c:v>
                </c:pt>
                <c:pt idx="4">
                  <c:v>4.7559569561875483E-6</c:v>
                </c:pt>
                <c:pt idx="5">
                  <c:v>3.891237509607994E-6</c:v>
                </c:pt>
                <c:pt idx="6">
                  <c:v>3.1946579554189088E-6</c:v>
                </c:pt>
                <c:pt idx="7">
                  <c:v>2.6061683320522675E-6</c:v>
                </c:pt>
                <c:pt idx="8">
                  <c:v>2.1377786318216755E-6</c:v>
                </c:pt>
                <c:pt idx="9">
                  <c:v>1.7534588777863181E-6</c:v>
                </c:pt>
                <c:pt idx="10">
                  <c:v>1.4291890853189853E-6</c:v>
                </c:pt>
                <c:pt idx="11">
                  <c:v>1.1769792467332822E-6</c:v>
                </c:pt>
                <c:pt idx="12">
                  <c:v>9.6079938508839357E-7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9D1-4E90-8C54-EC66E25AA7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58759413"/>
        <c:axId val="182294569"/>
      </c:scatterChart>
      <c:valAx>
        <c:axId val="1658759413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n-US" b="0">
                    <a:solidFill>
                      <a:srgbClr val="000000"/>
                    </a:solidFill>
                    <a:latin typeface="+mn-lt"/>
                  </a:rPr>
                  <a:t>Time (s)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82294569"/>
        <c:crosses val="autoZero"/>
        <c:crossBetween val="midCat"/>
      </c:valAx>
      <c:valAx>
        <c:axId val="182294569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n-US" b="0">
                    <a:solidFill>
                      <a:srgbClr val="000000"/>
                    </a:solidFill>
                    <a:latin typeface="+mn-lt"/>
                  </a:rPr>
                  <a:t>Concentration of NaOH (mol/L)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658759413"/>
        <c:crosses val="autoZero"/>
        <c:crossBetween val="midCat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lang="en-US" sz="1000" b="0" i="0" u="none" strike="noStrike" baseline="0"/>
              <a:t>ln[CV+] versus t</a:t>
            </a:r>
            <a:endParaRPr lang="en-US" b="0">
              <a:solidFill>
                <a:srgbClr val="757575"/>
              </a:solidFill>
              <a:latin typeface="+mn-lt"/>
            </a:endParaRP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In [CV+]</c:v>
                </c:pt>
              </c:strCache>
            </c:strRef>
          </c:tx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trendline>
            <c:trendlineType val="linear"/>
            <c:dispRSqr val="0"/>
            <c:dispEq val="0"/>
          </c:trendline>
          <c:trendline>
            <c:trendlineType val="linear"/>
            <c:dispRSqr val="0"/>
            <c:dispEq val="1"/>
            <c:trendlineLbl>
              <c:layout/>
              <c:numFmt formatCode="General" sourceLinked="0"/>
            </c:trendlineLbl>
          </c:trendline>
          <c:xVal>
            <c:numRef>
              <c:f>Sheet1!$A$2:$A$14</c:f>
              <c:numCache>
                <c:formatCode>General</c:formatCode>
                <c:ptCount val="13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70</c:v>
                </c:pt>
                <c:pt idx="8">
                  <c:v>80</c:v>
                </c:pt>
                <c:pt idx="9">
                  <c:v>90</c:v>
                </c:pt>
                <c:pt idx="10">
                  <c:v>100</c:v>
                </c:pt>
                <c:pt idx="11">
                  <c:v>110</c:v>
                </c:pt>
                <c:pt idx="12">
                  <c:v>120</c:v>
                </c:pt>
              </c:numCache>
            </c:numRef>
          </c:xVal>
          <c:yVal>
            <c:numRef>
              <c:f>Sheet1!$D$2:$D$14</c:f>
              <c:numCache>
                <c:formatCode>General</c:formatCode>
                <c:ptCount val="13"/>
                <c:pt idx="0">
                  <c:v>-11.457604933382061</c:v>
                </c:pt>
                <c:pt idx="1">
                  <c:v>-11.656887703569366</c:v>
                </c:pt>
                <c:pt idx="2">
                  <c:v>-11.857404303954549</c:v>
                </c:pt>
                <c:pt idx="3">
                  <c:v>-12.057510187201741</c:v>
                </c:pt>
                <c:pt idx="4">
                  <c:v>-12.256112629599833</c:v>
                </c:pt>
                <c:pt idx="5">
                  <c:v>-12.456783325061984</c:v>
                </c:pt>
                <c:pt idx="6">
                  <c:v>-12.654030532072616</c:v>
                </c:pt>
                <c:pt idx="7">
                  <c:v>-12.857629487313854</c:v>
                </c:pt>
                <c:pt idx="8">
                  <c:v>-13.05574329056223</c:v>
                </c:pt>
                <c:pt idx="9">
                  <c:v>-13.253920219145979</c:v>
                </c:pt>
                <c:pt idx="10">
                  <c:v>-13.458403347742784</c:v>
                </c:pt>
                <c:pt idx="11">
                  <c:v>-13.652559362183743</c:v>
                </c:pt>
                <c:pt idx="12">
                  <c:v>-13.855500206180432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223-476E-BD34-53A7FC21FC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1684428"/>
        <c:axId val="1423269346"/>
      </c:scatterChart>
      <c:valAx>
        <c:axId val="81684428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n-US" b="0">
                    <a:solidFill>
                      <a:srgbClr val="000000"/>
                    </a:solidFill>
                    <a:latin typeface="+mn-lt"/>
                  </a:rPr>
                  <a:t>Time (s)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423269346"/>
        <c:crosses val="autoZero"/>
        <c:crossBetween val="midCat"/>
      </c:valAx>
      <c:valAx>
        <c:axId val="1423269346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n-US" b="0">
                    <a:solidFill>
                      <a:srgbClr val="000000"/>
                    </a:solidFill>
                    <a:latin typeface="+mn-lt"/>
                  </a:rPr>
                  <a:t>Inverse Concentration (mol/L)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81684428"/>
        <c:crosses val="autoZero"/>
        <c:crossBetween val="midCat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lang="en-US" sz="1000" b="0" i="0" u="none" strike="noStrike" baseline="0"/>
              <a:t>1/[CV+] versus t</a:t>
            </a:r>
            <a:endParaRPr lang="en-US" b="0">
              <a:solidFill>
                <a:srgbClr val="757575"/>
              </a:solidFill>
              <a:latin typeface="+mn-lt"/>
            </a:endParaRP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Sheet1!$E$1</c:f>
              <c:strCache>
                <c:ptCount val="1"/>
                <c:pt idx="0">
                  <c:v>1/ [CV+]</c:v>
                </c:pt>
              </c:strCache>
            </c:strRef>
          </c:tx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trendline>
            <c:trendlineType val="linear"/>
            <c:dispRSqr val="0"/>
            <c:dispEq val="1"/>
            <c:trendlineLbl>
              <c:layout/>
              <c:numFmt formatCode="General" sourceLinked="0"/>
            </c:trendlineLbl>
          </c:trendline>
          <c:xVal>
            <c:numRef>
              <c:f>Sheet1!$A$2:$A$14</c:f>
              <c:numCache>
                <c:formatCode>General</c:formatCode>
                <c:ptCount val="13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70</c:v>
                </c:pt>
                <c:pt idx="8">
                  <c:v>80</c:v>
                </c:pt>
                <c:pt idx="9">
                  <c:v>90</c:v>
                </c:pt>
                <c:pt idx="10">
                  <c:v>100</c:v>
                </c:pt>
                <c:pt idx="11">
                  <c:v>110</c:v>
                </c:pt>
                <c:pt idx="12">
                  <c:v>120</c:v>
                </c:pt>
              </c:numCache>
            </c:numRef>
          </c:xVal>
          <c:yVal>
            <c:numRef>
              <c:f>Sheet1!$E$2:$E$14</c:f>
              <c:numCache>
                <c:formatCode>General</c:formatCode>
                <c:ptCount val="13"/>
                <c:pt idx="0">
                  <c:v>94618.181818181823</c:v>
                </c:pt>
                <c:pt idx="1">
                  <c:v>115484.04993065188</c:v>
                </c:pt>
                <c:pt idx="2">
                  <c:v>141125.42372881356</c:v>
                </c:pt>
                <c:pt idx="3">
                  <c:v>172389.23395445134</c:v>
                </c:pt>
                <c:pt idx="4">
                  <c:v>210262.62626262626</c:v>
                </c:pt>
                <c:pt idx="5">
                  <c:v>256987.65432098764</c:v>
                </c:pt>
                <c:pt idx="6">
                  <c:v>313022.55639097741</c:v>
                </c:pt>
                <c:pt idx="7">
                  <c:v>383705.06912442396</c:v>
                </c:pt>
                <c:pt idx="8">
                  <c:v>467775.28089887643</c:v>
                </c:pt>
                <c:pt idx="9">
                  <c:v>570301.36986301374</c:v>
                </c:pt>
                <c:pt idx="10">
                  <c:v>699697.47899159673</c:v>
                </c:pt>
                <c:pt idx="11">
                  <c:v>849632.6530612245</c:v>
                </c:pt>
                <c:pt idx="12">
                  <c:v>1040800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2C3-460F-84B9-55DFF8CE53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76132128"/>
        <c:axId val="2007736577"/>
      </c:scatterChart>
      <c:valAx>
        <c:axId val="1076132128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n-US" b="0">
                    <a:solidFill>
                      <a:srgbClr val="000000"/>
                    </a:solidFill>
                    <a:latin typeface="+mn-lt"/>
                  </a:rPr>
                  <a:t>Time (s)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2007736577"/>
        <c:crosses val="autoZero"/>
        <c:crossBetween val="midCat"/>
      </c:valAx>
      <c:valAx>
        <c:axId val="2007736577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n-US" b="0">
                    <a:solidFill>
                      <a:srgbClr val="000000"/>
                    </a:solidFill>
                    <a:latin typeface="+mn-lt"/>
                  </a:rPr>
                  <a:t>Inverse Concentration (mol/L)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076132128"/>
        <c:crosses val="autoZero"/>
        <c:crossBetween val="midCat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ln (CV+) Vs. 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2"/>
          <c:order val="0"/>
          <c:tx>
            <c:strRef>
              <c:f>Sheet2!$D$1</c:f>
              <c:strCache>
                <c:ptCount val="1"/>
                <c:pt idx="0">
                  <c:v>ln (CV+)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layout/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Sheet2!$A$2:$A$14</c:f>
              <c:numCache>
                <c:formatCode>General</c:formatCode>
                <c:ptCount val="13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70</c:v>
                </c:pt>
                <c:pt idx="8">
                  <c:v>80</c:v>
                </c:pt>
                <c:pt idx="9">
                  <c:v>90</c:v>
                </c:pt>
                <c:pt idx="10">
                  <c:v>100</c:v>
                </c:pt>
                <c:pt idx="11">
                  <c:v>110</c:v>
                </c:pt>
                <c:pt idx="12">
                  <c:v>120</c:v>
                </c:pt>
              </c:numCache>
            </c:numRef>
          </c:xVal>
          <c:yVal>
            <c:numRef>
              <c:f>Sheet2!$D$2:$D$14</c:f>
              <c:numCache>
                <c:formatCode>General</c:formatCode>
                <c:ptCount val="13"/>
                <c:pt idx="0">
                  <c:v>-11.295370135154846</c:v>
                </c:pt>
                <c:pt idx="1">
                  <c:v>-11.428487534811335</c:v>
                </c:pt>
                <c:pt idx="2">
                  <c:v>-11.562965449039888</c:v>
                </c:pt>
                <c:pt idx="3">
                  <c:v>-11.696496841664411</c:v>
                </c:pt>
                <c:pt idx="4">
                  <c:v>-11.830646854785</c:v>
                </c:pt>
                <c:pt idx="5">
                  <c:v>-11.964649834308146</c:v>
                </c:pt>
                <c:pt idx="6">
                  <c:v>-12.097642288628059</c:v>
                </c:pt>
                <c:pt idx="7">
                  <c:v>-12.231173681252582</c:v>
                </c:pt>
                <c:pt idx="8">
                  <c:v>-12.365409051378899</c:v>
                </c:pt>
                <c:pt idx="9">
                  <c:v>-12.49773392867508</c:v>
                </c:pt>
                <c:pt idx="10">
                  <c:v>-12.631724774558316</c:v>
                </c:pt>
                <c:pt idx="11">
                  <c:v>-12.765256167182839</c:v>
                </c:pt>
                <c:pt idx="12">
                  <c:v>-12.899988761152997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D098-4166-8B3B-71D95B484A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5807344"/>
        <c:axId val="115803184"/>
      </c:scatterChart>
      <c:valAx>
        <c:axId val="1158073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(s) 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5803184"/>
        <c:crosses val="autoZero"/>
        <c:crossBetween val="midCat"/>
      </c:valAx>
      <c:valAx>
        <c:axId val="1158031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Ln(CV+)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580734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ln(CV+) Vs.</a:t>
            </a:r>
            <a:r>
              <a:rPr lang="en-US" baseline="0"/>
              <a:t> t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2"/>
          <c:order val="0"/>
          <c:tx>
            <c:strRef>
              <c:f>Sheet4!$D$1</c:f>
              <c:strCache>
                <c:ptCount val="1"/>
                <c:pt idx="0">
                  <c:v>ln(CV+)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layout/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Sheet4!$A$2:$A$14</c:f>
              <c:numCache>
                <c:formatCode>General</c:formatCode>
                <c:ptCount val="13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70</c:v>
                </c:pt>
                <c:pt idx="8">
                  <c:v>80</c:v>
                </c:pt>
                <c:pt idx="9">
                  <c:v>90</c:v>
                </c:pt>
                <c:pt idx="10">
                  <c:v>100</c:v>
                </c:pt>
                <c:pt idx="11">
                  <c:v>110</c:v>
                </c:pt>
                <c:pt idx="12">
                  <c:v>120</c:v>
                </c:pt>
              </c:numCache>
            </c:numRef>
          </c:xVal>
          <c:yVal>
            <c:numRef>
              <c:f>Sheet4!$D$2:$D$14</c:f>
              <c:numCache>
                <c:formatCode>General</c:formatCode>
                <c:ptCount val="13"/>
                <c:pt idx="0">
                  <c:v>-11.160028787285082</c:v>
                </c:pt>
                <c:pt idx="1">
                  <c:v>-11.224511051214684</c:v>
                </c:pt>
                <c:pt idx="2">
                  <c:v>-11.289589772239346</c:v>
                </c:pt>
                <c:pt idx="3">
                  <c:v>-11.355089369856467</c:v>
                </c:pt>
                <c:pt idx="4">
                  <c:v>-11.419696269400164</c:v>
                </c:pt>
                <c:pt idx="5">
                  <c:v>-11.485256464712572</c:v>
                </c:pt>
                <c:pt idx="6">
                  <c:v>-11.5504182329878</c:v>
                </c:pt>
                <c:pt idx="7">
                  <c:v>-11.61612118909018</c:v>
                </c:pt>
                <c:pt idx="8">
                  <c:v>-11.680748484696272</c:v>
                </c:pt>
                <c:pt idx="9">
                  <c:v>-11.745287005833843</c:v>
                </c:pt>
                <c:pt idx="10">
                  <c:v>-11.811038383396623</c:v>
                </c:pt>
                <c:pt idx="11">
                  <c:v>-11.876224363281318</c:v>
                </c:pt>
                <c:pt idx="12">
                  <c:v>-11.940417520920379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EDB6-494A-8103-066E94D17F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082528"/>
        <c:axId val="14083360"/>
      </c:scatterChart>
      <c:valAx>
        <c:axId val="140825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083360"/>
        <c:crosses val="autoZero"/>
        <c:crossBetween val="midCat"/>
      </c:valAx>
      <c:valAx>
        <c:axId val="14083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Ln (CV+)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08252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2"/>
          <c:order val="0"/>
          <c:tx>
            <c:strRef>
              <c:f>Sheet7!$D$1</c:f>
              <c:strCache>
                <c:ptCount val="1"/>
                <c:pt idx="0">
                  <c:v>ln (CV+)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layout/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Sheet7!$A$2:$A$8</c:f>
              <c:numCache>
                <c:formatCode>General</c:formatCode>
                <c:ptCount val="7"/>
                <c:pt idx="0">
                  <c:v>60</c:v>
                </c:pt>
                <c:pt idx="1">
                  <c:v>70</c:v>
                </c:pt>
                <c:pt idx="2">
                  <c:v>80</c:v>
                </c:pt>
                <c:pt idx="3">
                  <c:v>90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</c:numCache>
            </c:numRef>
          </c:xVal>
          <c:yVal>
            <c:numRef>
              <c:f>Sheet7!$D$2:$D$8</c:f>
              <c:numCache>
                <c:formatCode>General</c:formatCode>
                <c:ptCount val="7"/>
                <c:pt idx="0">
                  <c:v>-12.159884597505281</c:v>
                </c:pt>
                <c:pt idx="1">
                  <c:v>-12.281689471389484</c:v>
                </c:pt>
                <c:pt idx="2">
                  <c:v>-12.402716103791709</c:v>
                </c:pt>
                <c:pt idx="3">
                  <c:v>-12.523794035344945</c:v>
                </c:pt>
                <c:pt idx="4">
                  <c:v>-12.646539860343458</c:v>
                </c:pt>
                <c:pt idx="5">
                  <c:v>-12.765256167182839</c:v>
                </c:pt>
                <c:pt idx="6">
                  <c:v>-12.890419310136846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EE23-47AC-B06A-CDD073EBB1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96519280"/>
        <c:axId val="296517200"/>
      </c:scatterChart>
      <c:valAx>
        <c:axId val="2965192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6517200"/>
        <c:crosses val="autoZero"/>
        <c:crossBetween val="midCat"/>
      </c:valAx>
      <c:valAx>
        <c:axId val="2965172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651928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2"/>
          <c:order val="0"/>
          <c:tx>
            <c:strRef>
              <c:f>Sheet7!$D$22</c:f>
              <c:strCache>
                <c:ptCount val="1"/>
                <c:pt idx="0">
                  <c:v>ln (CV+)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layout/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Sheet7!$A$23:$A$29</c:f>
              <c:numCache>
                <c:formatCode>General</c:formatCode>
                <c:ptCount val="7"/>
                <c:pt idx="0">
                  <c:v>60</c:v>
                </c:pt>
                <c:pt idx="1">
                  <c:v>70</c:v>
                </c:pt>
                <c:pt idx="2">
                  <c:v>80</c:v>
                </c:pt>
                <c:pt idx="3">
                  <c:v>90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</c:numCache>
            </c:numRef>
          </c:xVal>
          <c:yVal>
            <c:numRef>
              <c:f>Sheet7!$D$23:$D$29</c:f>
              <c:numCache>
                <c:formatCode>General</c:formatCode>
                <c:ptCount val="7"/>
                <c:pt idx="0">
                  <c:v>-11.933078038432333</c:v>
                </c:pt>
                <c:pt idx="1">
                  <c:v>-12.02692676382966</c:v>
                </c:pt>
                <c:pt idx="2">
                  <c:v>-12.119429642812966</c:v>
                </c:pt>
                <c:pt idx="3">
                  <c:v>-12.214079247893281</c:v>
                </c:pt>
                <c:pt idx="4">
                  <c:v>-12.305281653406304</c:v>
                </c:pt>
                <c:pt idx="5">
                  <c:v>-12.399796393688375</c:v>
                </c:pt>
                <c:pt idx="6">
                  <c:v>-12.491323650314161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2689-469F-B2E0-0F6C9C9CB0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5804016"/>
        <c:axId val="115794448"/>
      </c:scatterChart>
      <c:valAx>
        <c:axId val="1158040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5794448"/>
        <c:crosses val="autoZero"/>
        <c:crossBetween val="midCat"/>
      </c:valAx>
      <c:valAx>
        <c:axId val="115794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580401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2"/>
          <c:order val="0"/>
          <c:tx>
            <c:strRef>
              <c:f>Sheet7!$D$43</c:f>
              <c:strCache>
                <c:ptCount val="1"/>
                <c:pt idx="0">
                  <c:v>ln (CV+)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layout/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Sheet7!$A$44:$A$50</c:f>
              <c:numCache>
                <c:formatCode>General</c:formatCode>
                <c:ptCount val="7"/>
                <c:pt idx="0">
                  <c:v>60</c:v>
                </c:pt>
                <c:pt idx="1">
                  <c:v>70</c:v>
                </c:pt>
                <c:pt idx="2">
                  <c:v>80</c:v>
                </c:pt>
                <c:pt idx="3">
                  <c:v>90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</c:numCache>
            </c:numRef>
          </c:xVal>
          <c:yVal>
            <c:numRef>
              <c:f>Sheet7!$D$44:$D$50</c:f>
              <c:numCache>
                <c:formatCode>General</c:formatCode>
                <c:ptCount val="7"/>
                <c:pt idx="0">
                  <c:v>-11.651355185999639</c:v>
                </c:pt>
                <c:pt idx="1">
                  <c:v>-11.708108002592089</c:v>
                </c:pt>
                <c:pt idx="2">
                  <c:v>-11.763636144502039</c:v>
                </c:pt>
                <c:pt idx="3">
                  <c:v>-11.820794558341989</c:v>
                </c:pt>
                <c:pt idx="4">
                  <c:v>-11.876224363281318</c:v>
                </c:pt>
                <c:pt idx="5">
                  <c:v>-11.933078038432333</c:v>
                </c:pt>
                <c:pt idx="6">
                  <c:v>-11.989483966345885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DE3D-441B-B82E-B216D53F95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96529264"/>
        <c:axId val="296529680"/>
      </c:scatterChart>
      <c:valAx>
        <c:axId val="2965292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6529680"/>
        <c:crosses val="autoZero"/>
        <c:crossBetween val="midCat"/>
      </c:valAx>
      <c:valAx>
        <c:axId val="2965296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652926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2"/>
          <c:order val="0"/>
          <c:tx>
            <c:strRef>
              <c:f>Sheet7!$D$63</c:f>
              <c:strCache>
                <c:ptCount val="1"/>
                <c:pt idx="0">
                  <c:v>ln (CV+)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layout/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Sheet7!$A$64:$A$70</c:f>
              <c:numCache>
                <c:formatCode>General</c:formatCode>
                <c:ptCount val="7"/>
                <c:pt idx="0">
                  <c:v>60</c:v>
                </c:pt>
                <c:pt idx="1">
                  <c:v>70</c:v>
                </c:pt>
                <c:pt idx="2">
                  <c:v>80</c:v>
                </c:pt>
                <c:pt idx="3">
                  <c:v>90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</c:numCache>
            </c:numRef>
          </c:xVal>
          <c:yVal>
            <c:numRef>
              <c:f>Sheet7!$D$64:$D$70</c:f>
              <c:numCache>
                <c:formatCode>General</c:formatCode>
                <c:ptCount val="7"/>
                <c:pt idx="0">
                  <c:v>-11.4418210656808</c:v>
                </c:pt>
                <c:pt idx="1">
                  <c:v>-11.471335126193964</c:v>
                </c:pt>
                <c:pt idx="2">
                  <c:v>-11.500559882852459</c:v>
                </c:pt>
                <c:pt idx="3">
                  <c:v>-11.530664504251567</c:v>
                </c:pt>
                <c:pt idx="4">
                  <c:v>-11.560443379607179</c:v>
                </c:pt>
                <c:pt idx="5">
                  <c:v>-11.589838467290985</c:v>
                </c:pt>
                <c:pt idx="6">
                  <c:v>-11.620123862879836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F5A8-49CE-926F-A94CD8CDB1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96520528"/>
        <c:axId val="296521776"/>
      </c:scatterChart>
      <c:valAx>
        <c:axId val="2965205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6521776"/>
        <c:crosses val="autoZero"/>
        <c:crossBetween val="midCat"/>
      </c:valAx>
      <c:valAx>
        <c:axId val="296521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652052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ln (k) vs.</a:t>
            </a:r>
            <a:r>
              <a:rPr lang="en-US" baseline="0"/>
              <a:t> 1/T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Sheet6!$B$10</c:f>
              <c:strCache>
                <c:ptCount val="1"/>
                <c:pt idx="0">
                  <c:v>ln (k)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layout/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Sheet6!$A$11:$A$15</c:f>
              <c:numCache>
                <c:formatCode>General</c:formatCode>
                <c:ptCount val="5"/>
                <c:pt idx="0">
                  <c:v>3.0940594059405942E-3</c:v>
                </c:pt>
                <c:pt idx="1">
                  <c:v>3.1279324366593683E-3</c:v>
                </c:pt>
                <c:pt idx="2">
                  <c:v>3.1908104658583281E-3</c:v>
                </c:pt>
                <c:pt idx="3">
                  <c:v>3.2711808963035659E-3</c:v>
                </c:pt>
                <c:pt idx="4">
                  <c:v>3.3709758975223329E-3</c:v>
                </c:pt>
              </c:numCache>
            </c:numRef>
          </c:xVal>
          <c:yVal>
            <c:numRef>
              <c:f>Sheet6!$B$11:$B$15</c:f>
              <c:numCache>
                <c:formatCode>General</c:formatCode>
                <c:ptCount val="5"/>
                <c:pt idx="0">
                  <c:v>0.89199803930511046</c:v>
                </c:pt>
                <c:pt idx="1">
                  <c:v>0.62057648772510998</c:v>
                </c:pt>
                <c:pt idx="2">
                  <c:v>0.11332868530700327</c:v>
                </c:pt>
                <c:pt idx="3">
                  <c:v>-0.51082562376599072</c:v>
                </c:pt>
                <c:pt idx="4">
                  <c:v>-2.0174061507603831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2EF-4B77-A89E-843B94E150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96518864"/>
        <c:axId val="296530096"/>
      </c:scatterChart>
      <c:valAx>
        <c:axId val="2965188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1/T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6530096"/>
        <c:crosses val="autoZero"/>
        <c:crossBetween val="midCat"/>
      </c:valAx>
      <c:valAx>
        <c:axId val="2965300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ln(k)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651886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Relationship Id="rId4" Type="http://schemas.openxmlformats.org/officeDocument/2006/relationships/chart" Target="../charts/chart9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958850</xdr:colOff>
      <xdr:row>0</xdr:row>
      <xdr:rowOff>136525</xdr:rowOff>
    </xdr:from>
    <xdr:ext cx="5715000" cy="3514725"/>
    <xdr:graphicFrame macro="">
      <xdr:nvGraphicFramePr>
        <xdr:cNvPr id="2" name="Chart 1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0</xdr:col>
      <xdr:colOff>476250</xdr:colOff>
      <xdr:row>20</xdr:row>
      <xdr:rowOff>28575</xdr:rowOff>
    </xdr:from>
    <xdr:ext cx="5715000" cy="3533775"/>
    <xdr:graphicFrame macro="">
      <xdr:nvGraphicFramePr>
        <xdr:cNvPr id="3" name="Chart 2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oneCellAnchor>
    <xdr:from>
      <xdr:col>3</xdr:col>
      <xdr:colOff>800100</xdr:colOff>
      <xdr:row>38</xdr:row>
      <xdr:rowOff>161925</xdr:rowOff>
    </xdr:from>
    <xdr:ext cx="5715000" cy="3533775"/>
    <xdr:graphicFrame macro="">
      <xdr:nvGraphicFramePr>
        <xdr:cNvPr id="4" name="Chart 3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1101725</xdr:colOff>
      <xdr:row>17</xdr:row>
      <xdr:rowOff>22225</xdr:rowOff>
    </xdr:from>
    <xdr:to>
      <xdr:col>9</xdr:col>
      <xdr:colOff>47625</xdr:colOff>
      <xdr:row>34</xdr:row>
      <xdr:rowOff>66675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565150</xdr:colOff>
      <xdr:row>15</xdr:row>
      <xdr:rowOff>155575</xdr:rowOff>
    </xdr:from>
    <xdr:to>
      <xdr:col>8</xdr:col>
      <xdr:colOff>69850</xdr:colOff>
      <xdr:row>33</xdr:row>
      <xdr:rowOff>41275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438150</xdr:colOff>
      <xdr:row>1</xdr:row>
      <xdr:rowOff>60325</xdr:rowOff>
    </xdr:from>
    <xdr:to>
      <xdr:col>12</xdr:col>
      <xdr:colOff>133350</xdr:colOff>
      <xdr:row>18</xdr:row>
      <xdr:rowOff>104775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596900</xdr:colOff>
      <xdr:row>22</xdr:row>
      <xdr:rowOff>130175</xdr:rowOff>
    </xdr:from>
    <xdr:to>
      <xdr:col>12</xdr:col>
      <xdr:colOff>292100</xdr:colOff>
      <xdr:row>40</xdr:row>
      <xdr:rowOff>15875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25400</xdr:colOff>
      <xdr:row>42</xdr:row>
      <xdr:rowOff>149225</xdr:rowOff>
    </xdr:from>
    <xdr:to>
      <xdr:col>12</xdr:col>
      <xdr:colOff>330200</xdr:colOff>
      <xdr:row>60</xdr:row>
      <xdr:rowOff>28575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596900</xdr:colOff>
      <xdr:row>62</xdr:row>
      <xdr:rowOff>142875</xdr:rowOff>
    </xdr:from>
    <xdr:to>
      <xdr:col>12</xdr:col>
      <xdr:colOff>292100</xdr:colOff>
      <xdr:row>80</xdr:row>
      <xdr:rowOff>22225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53975</xdr:colOff>
      <xdr:row>4</xdr:row>
      <xdr:rowOff>123825</xdr:rowOff>
    </xdr:from>
    <xdr:to>
      <xdr:col>13</xdr:col>
      <xdr:colOff>358775</xdr:colOff>
      <xdr:row>22</xdr:row>
      <xdr:rowOff>9525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27"/>
  <sheetViews>
    <sheetView topLeftCell="A94" workbookViewId="0">
      <selection activeCell="C14" sqref="C14"/>
    </sheetView>
  </sheetViews>
  <sheetFormatPr defaultColWidth="14.453125" defaultRowHeight="15.75" customHeight="1" x14ac:dyDescent="0.25"/>
  <sheetData>
    <row r="1" spans="1:5" ht="15.75" customHeight="1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</row>
    <row r="2" spans="1:5" ht="15.75" customHeight="1" x14ac:dyDescent="0.25">
      <c r="A2" s="1">
        <v>0</v>
      </c>
      <c r="B2" s="1">
        <v>0.88</v>
      </c>
      <c r="C2" s="3">
        <f t="shared" ref="C2:C14" si="0">B2/83264</f>
        <v>1.0568793235972329E-5</v>
      </c>
      <c r="D2" s="3">
        <f t="shared" ref="D2:D14" si="1">LN(C2)</f>
        <v>-11.457604933382061</v>
      </c>
      <c r="E2" s="3">
        <f t="shared" ref="E2:E14" si="2">1/(C2)</f>
        <v>94618.181818181823</v>
      </c>
    </row>
    <row r="3" spans="1:5" ht="15.75" customHeight="1" x14ac:dyDescent="0.25">
      <c r="A3" s="1">
        <v>10</v>
      </c>
      <c r="B3" s="1">
        <v>0.72099999999999997</v>
      </c>
      <c r="C3" s="3">
        <f t="shared" si="0"/>
        <v>8.659204458109146E-6</v>
      </c>
      <c r="D3" s="3">
        <f t="shared" si="1"/>
        <v>-11.656887703569366</v>
      </c>
      <c r="E3" s="3">
        <f t="shared" si="2"/>
        <v>115484.04993065188</v>
      </c>
    </row>
    <row r="4" spans="1:5" ht="15.75" customHeight="1" x14ac:dyDescent="0.25">
      <c r="A4" s="1">
        <v>20</v>
      </c>
      <c r="B4" s="1">
        <v>0.59</v>
      </c>
      <c r="C4" s="3">
        <f t="shared" si="0"/>
        <v>7.0858954650269019E-6</v>
      </c>
      <c r="D4" s="3">
        <f t="shared" si="1"/>
        <v>-11.857404303954549</v>
      </c>
      <c r="E4" s="3">
        <f t="shared" si="2"/>
        <v>141125.42372881356</v>
      </c>
    </row>
    <row r="5" spans="1:5" ht="15.75" customHeight="1" x14ac:dyDescent="0.25">
      <c r="A5" s="1">
        <v>30</v>
      </c>
      <c r="B5" s="1">
        <v>0.48299999999999998</v>
      </c>
      <c r="C5" s="3">
        <f t="shared" si="0"/>
        <v>5.8008262874711762E-6</v>
      </c>
      <c r="D5" s="3">
        <f t="shared" si="1"/>
        <v>-12.057510187201741</v>
      </c>
      <c r="E5" s="3">
        <f t="shared" si="2"/>
        <v>172389.23395445134</v>
      </c>
    </row>
    <row r="6" spans="1:5" ht="15.75" customHeight="1" x14ac:dyDescent="0.25">
      <c r="A6" s="1">
        <v>40</v>
      </c>
      <c r="B6" s="1">
        <v>0.39600000000000002</v>
      </c>
      <c r="C6" s="3">
        <f t="shared" si="0"/>
        <v>4.7559569561875483E-6</v>
      </c>
      <c r="D6" s="3">
        <f t="shared" si="1"/>
        <v>-12.256112629599833</v>
      </c>
      <c r="E6" s="3">
        <f t="shared" si="2"/>
        <v>210262.62626262626</v>
      </c>
    </row>
    <row r="7" spans="1:5" ht="15.75" customHeight="1" x14ac:dyDescent="0.25">
      <c r="A7" s="1">
        <v>50</v>
      </c>
      <c r="B7" s="1">
        <v>0.32400000000000001</v>
      </c>
      <c r="C7" s="3">
        <f t="shared" si="0"/>
        <v>3.891237509607994E-6</v>
      </c>
      <c r="D7" s="3">
        <f t="shared" si="1"/>
        <v>-12.456783325061984</v>
      </c>
      <c r="E7" s="3">
        <f t="shared" si="2"/>
        <v>256987.65432098764</v>
      </c>
    </row>
    <row r="8" spans="1:5" ht="15.75" customHeight="1" x14ac:dyDescent="0.25">
      <c r="A8" s="1">
        <v>60</v>
      </c>
      <c r="B8" s="1">
        <v>0.26600000000000001</v>
      </c>
      <c r="C8" s="3">
        <f t="shared" si="0"/>
        <v>3.1946579554189088E-6</v>
      </c>
      <c r="D8" s="3">
        <f t="shared" si="1"/>
        <v>-12.654030532072616</v>
      </c>
      <c r="E8" s="3">
        <f t="shared" si="2"/>
        <v>313022.55639097741</v>
      </c>
    </row>
    <row r="9" spans="1:5" ht="15.75" customHeight="1" x14ac:dyDescent="0.25">
      <c r="A9" s="1">
        <v>70</v>
      </c>
      <c r="B9" s="1">
        <v>0.217</v>
      </c>
      <c r="C9" s="3">
        <f t="shared" si="0"/>
        <v>2.6061683320522675E-6</v>
      </c>
      <c r="D9" s="3">
        <f t="shared" si="1"/>
        <v>-12.857629487313854</v>
      </c>
      <c r="E9" s="3">
        <f t="shared" si="2"/>
        <v>383705.06912442396</v>
      </c>
    </row>
    <row r="10" spans="1:5" ht="15.75" customHeight="1" x14ac:dyDescent="0.25">
      <c r="A10" s="1">
        <v>80</v>
      </c>
      <c r="B10" s="1">
        <v>0.17799999999999999</v>
      </c>
      <c r="C10" s="3">
        <f t="shared" si="0"/>
        <v>2.1377786318216755E-6</v>
      </c>
      <c r="D10" s="3">
        <f t="shared" si="1"/>
        <v>-13.05574329056223</v>
      </c>
      <c r="E10" s="3">
        <f t="shared" si="2"/>
        <v>467775.28089887643</v>
      </c>
    </row>
    <row r="11" spans="1:5" ht="15.75" customHeight="1" x14ac:dyDescent="0.25">
      <c r="A11" s="1">
        <v>90</v>
      </c>
      <c r="B11" s="1">
        <v>0.14599999999999999</v>
      </c>
      <c r="C11" s="3">
        <f t="shared" si="0"/>
        <v>1.7534588777863181E-6</v>
      </c>
      <c r="D11" s="3">
        <f t="shared" si="1"/>
        <v>-13.253920219145979</v>
      </c>
      <c r="E11" s="3">
        <f t="shared" si="2"/>
        <v>570301.36986301374</v>
      </c>
    </row>
    <row r="12" spans="1:5" ht="15.75" customHeight="1" x14ac:dyDescent="0.25">
      <c r="A12" s="1">
        <v>100</v>
      </c>
      <c r="B12" s="1">
        <v>0.11899999999999999</v>
      </c>
      <c r="C12" s="3">
        <f t="shared" si="0"/>
        <v>1.4291890853189853E-6</v>
      </c>
      <c r="D12" s="3">
        <f t="shared" si="1"/>
        <v>-13.458403347742784</v>
      </c>
      <c r="E12" s="3">
        <f t="shared" si="2"/>
        <v>699697.47899159673</v>
      </c>
    </row>
    <row r="13" spans="1:5" ht="15.75" customHeight="1" x14ac:dyDescent="0.25">
      <c r="A13" s="1">
        <v>110</v>
      </c>
      <c r="B13" s="1">
        <v>9.8000000000000004E-2</v>
      </c>
      <c r="C13" s="3">
        <f t="shared" si="0"/>
        <v>1.1769792467332822E-6</v>
      </c>
      <c r="D13" s="3">
        <f t="shared" si="1"/>
        <v>-13.652559362183743</v>
      </c>
      <c r="E13" s="3">
        <f t="shared" si="2"/>
        <v>849632.6530612245</v>
      </c>
    </row>
    <row r="14" spans="1:5" ht="15.75" customHeight="1" x14ac:dyDescent="0.25">
      <c r="A14" s="1">
        <v>120</v>
      </c>
      <c r="B14" s="1">
        <v>0.08</v>
      </c>
      <c r="C14" s="3">
        <f t="shared" si="0"/>
        <v>9.6079938508839357E-7</v>
      </c>
      <c r="D14" s="3">
        <f t="shared" si="1"/>
        <v>-13.855500206180432</v>
      </c>
      <c r="E14" s="3">
        <f t="shared" si="2"/>
        <v>1040800</v>
      </c>
    </row>
    <row r="21" spans="8:8" ht="15.75" customHeight="1" x14ac:dyDescent="0.25">
      <c r="H21" s="3">
        <f>SLOPE(C1:C14,A1:A14)</f>
        <v>-7.4917276228767377E-8</v>
      </c>
    </row>
    <row r="24" spans="8:8" ht="12.5" x14ac:dyDescent="0.25">
      <c r="H24" s="3">
        <f>SLOPE(D1:D14, A1:A14)</f>
        <v>-1.9977507519244191E-2</v>
      </c>
    </row>
    <row r="27" spans="8:8" ht="12.5" x14ac:dyDescent="0.25">
      <c r="H27" s="3">
        <f>SLOPE(E1:E14,A1:A14)</f>
        <v>7372.3083942838075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M24" sqref="M24"/>
    </sheetView>
  </sheetViews>
  <sheetFormatPr defaultRowHeight="12.5" x14ac:dyDescent="0.25"/>
  <cols>
    <col min="1" max="1" width="13.54296875" customWidth="1"/>
    <col min="2" max="2" width="16.08984375" customWidth="1"/>
    <col min="3" max="3" width="12.08984375" bestFit="1" customWidth="1"/>
  </cols>
  <sheetData>
    <row r="1" spans="1:5" ht="13" x14ac:dyDescent="0.3">
      <c r="A1" s="5" t="s">
        <v>6</v>
      </c>
      <c r="B1" s="6" t="s">
        <v>5</v>
      </c>
      <c r="C1" s="6" t="s">
        <v>9</v>
      </c>
      <c r="D1" s="6" t="s">
        <v>10</v>
      </c>
      <c r="E1" s="6" t="s">
        <v>11</v>
      </c>
    </row>
    <row r="2" spans="1:5" x14ac:dyDescent="0.25">
      <c r="A2">
        <v>0</v>
      </c>
      <c r="B2">
        <v>1.0349999999999999</v>
      </c>
      <c r="C2" s="4">
        <f>B2/83264</f>
        <v>1.2430342044581091E-5</v>
      </c>
      <c r="D2">
        <f>LN(C2)</f>
        <v>-11.295370135154846</v>
      </c>
      <c r="E2">
        <f>1/C2</f>
        <v>80448.309178743963</v>
      </c>
    </row>
    <row r="3" spans="1:5" x14ac:dyDescent="0.25">
      <c r="A3">
        <v>10</v>
      </c>
      <c r="B3">
        <v>0.90600000000000003</v>
      </c>
      <c r="C3" s="4">
        <f t="shared" ref="C3:C14" si="0">B3/83264</f>
        <v>1.0881053036126056E-5</v>
      </c>
      <c r="D3">
        <f t="shared" ref="D3:D14" si="1">LN(C3)</f>
        <v>-11.428487534811335</v>
      </c>
      <c r="E3">
        <f t="shared" ref="E3:E14" si="2">1/C3</f>
        <v>91902.869757174398</v>
      </c>
    </row>
    <row r="4" spans="1:5" x14ac:dyDescent="0.25">
      <c r="A4">
        <v>20</v>
      </c>
      <c r="B4">
        <v>0.79200000000000004</v>
      </c>
      <c r="C4" s="4">
        <f t="shared" si="0"/>
        <v>9.5119139123750967E-6</v>
      </c>
      <c r="D4">
        <f t="shared" si="1"/>
        <v>-11.562965449039888</v>
      </c>
      <c r="E4">
        <f t="shared" si="2"/>
        <v>105131.31313131313</v>
      </c>
    </row>
    <row r="5" spans="1:5" x14ac:dyDescent="0.25">
      <c r="A5">
        <v>30</v>
      </c>
      <c r="B5">
        <v>0.69299999999999995</v>
      </c>
      <c r="C5" s="4">
        <f t="shared" si="0"/>
        <v>8.3229246733282079E-6</v>
      </c>
      <c r="D5">
        <f t="shared" si="1"/>
        <v>-11.696496841664411</v>
      </c>
      <c r="E5">
        <f t="shared" si="2"/>
        <v>120150.07215007217</v>
      </c>
    </row>
    <row r="6" spans="1:5" x14ac:dyDescent="0.25">
      <c r="A6">
        <v>40</v>
      </c>
      <c r="B6">
        <v>0.60599999999999998</v>
      </c>
      <c r="C6" s="4">
        <f t="shared" si="0"/>
        <v>7.2780553420445809E-6</v>
      </c>
      <c r="D6">
        <f t="shared" si="1"/>
        <v>-11.830646854785</v>
      </c>
      <c r="E6">
        <f t="shared" si="2"/>
        <v>137399.33993399341</v>
      </c>
    </row>
    <row r="7" spans="1:5" x14ac:dyDescent="0.25">
      <c r="A7">
        <v>50</v>
      </c>
      <c r="B7">
        <v>0.53</v>
      </c>
      <c r="C7" s="4">
        <f t="shared" si="0"/>
        <v>6.3652959262106077E-6</v>
      </c>
      <c r="D7">
        <f t="shared" si="1"/>
        <v>-11.964649834308146</v>
      </c>
      <c r="E7">
        <f t="shared" si="2"/>
        <v>157101.88679245283</v>
      </c>
    </row>
    <row r="8" spans="1:5" x14ac:dyDescent="0.25">
      <c r="A8">
        <v>60</v>
      </c>
      <c r="B8">
        <v>0.46400000000000002</v>
      </c>
      <c r="C8" s="4">
        <f t="shared" si="0"/>
        <v>5.5726364335126829E-6</v>
      </c>
      <c r="D8">
        <f t="shared" si="1"/>
        <v>-12.097642288628059</v>
      </c>
      <c r="E8">
        <f t="shared" si="2"/>
        <v>179448.27586206896</v>
      </c>
    </row>
    <row r="9" spans="1:5" x14ac:dyDescent="0.25">
      <c r="A9">
        <v>70</v>
      </c>
      <c r="B9">
        <v>0.40600000000000003</v>
      </c>
      <c r="C9" s="4">
        <f t="shared" si="0"/>
        <v>4.8760568793235977E-6</v>
      </c>
      <c r="D9">
        <f t="shared" si="1"/>
        <v>-12.231173681252582</v>
      </c>
      <c r="E9">
        <f t="shared" si="2"/>
        <v>205083.74384236452</v>
      </c>
    </row>
    <row r="10" spans="1:5" x14ac:dyDescent="0.25">
      <c r="A10">
        <v>80</v>
      </c>
      <c r="B10">
        <v>0.35499999999999998</v>
      </c>
      <c r="C10" s="4">
        <f t="shared" si="0"/>
        <v>4.2635472713297465E-6</v>
      </c>
      <c r="D10">
        <f t="shared" si="1"/>
        <v>-12.365409051378899</v>
      </c>
      <c r="E10">
        <f t="shared" si="2"/>
        <v>234546.47887323942</v>
      </c>
    </row>
    <row r="11" spans="1:5" x14ac:dyDescent="0.25">
      <c r="A11">
        <v>90</v>
      </c>
      <c r="B11">
        <v>0.311</v>
      </c>
      <c r="C11" s="4">
        <f t="shared" si="0"/>
        <v>3.7351076095311299E-6</v>
      </c>
      <c r="D11">
        <f t="shared" si="1"/>
        <v>-12.49773392867508</v>
      </c>
      <c r="E11">
        <f t="shared" si="2"/>
        <v>267729.90353697748</v>
      </c>
    </row>
    <row r="12" spans="1:5" x14ac:dyDescent="0.25">
      <c r="A12">
        <v>100</v>
      </c>
      <c r="B12">
        <v>0.27200000000000002</v>
      </c>
      <c r="C12" s="4">
        <f t="shared" si="0"/>
        <v>3.2667179093005384E-6</v>
      </c>
      <c r="D12">
        <f t="shared" si="1"/>
        <v>-12.631724774558316</v>
      </c>
      <c r="E12">
        <f t="shared" si="2"/>
        <v>306117.6470588235</v>
      </c>
    </row>
    <row r="13" spans="1:5" x14ac:dyDescent="0.25">
      <c r="A13">
        <v>110</v>
      </c>
      <c r="B13">
        <v>0.23799999999999999</v>
      </c>
      <c r="C13" s="4">
        <f t="shared" si="0"/>
        <v>2.8583781706379706E-6</v>
      </c>
      <c r="D13">
        <f t="shared" si="1"/>
        <v>-12.765256167182839</v>
      </c>
      <c r="E13">
        <f t="shared" si="2"/>
        <v>349848.73949579836</v>
      </c>
    </row>
    <row r="14" spans="1:5" x14ac:dyDescent="0.25">
      <c r="A14">
        <v>120</v>
      </c>
      <c r="B14">
        <v>0.20799999999999999</v>
      </c>
      <c r="C14" s="4">
        <f t="shared" si="0"/>
        <v>2.4980784012298231E-6</v>
      </c>
      <c r="D14">
        <f t="shared" si="1"/>
        <v>-12.899988761152997</v>
      </c>
      <c r="E14">
        <f t="shared" si="2"/>
        <v>400307.69230769231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opLeftCell="A40" workbookViewId="0">
      <selection sqref="A1:D14"/>
    </sheetView>
  </sheetViews>
  <sheetFormatPr defaultRowHeight="12.5" x14ac:dyDescent="0.25"/>
  <cols>
    <col min="1" max="1" width="13.1796875" customWidth="1"/>
    <col min="2" max="2" width="16.81640625" customWidth="1"/>
    <col min="3" max="3" width="12.08984375" bestFit="1" customWidth="1"/>
  </cols>
  <sheetData>
    <row r="1" spans="1:5" ht="13" x14ac:dyDescent="0.3">
      <c r="A1" s="5" t="s">
        <v>7</v>
      </c>
      <c r="B1" s="6" t="s">
        <v>8</v>
      </c>
      <c r="C1" s="6" t="s">
        <v>9</v>
      </c>
      <c r="D1" s="6" t="s">
        <v>12</v>
      </c>
      <c r="E1" s="6" t="s">
        <v>11</v>
      </c>
    </row>
    <row r="2" spans="1:5" x14ac:dyDescent="0.25">
      <c r="A2">
        <v>0</v>
      </c>
      <c r="B2">
        <v>1.1850000000000001</v>
      </c>
      <c r="C2">
        <f>B2/83264</f>
        <v>1.423184089162183E-5</v>
      </c>
      <c r="D2">
        <f>LN(C2)</f>
        <v>-11.160028787285082</v>
      </c>
      <c r="E2">
        <f>1/C2</f>
        <v>70264.97890295359</v>
      </c>
    </row>
    <row r="3" spans="1:5" x14ac:dyDescent="0.25">
      <c r="A3">
        <v>10</v>
      </c>
      <c r="B3">
        <v>1.111</v>
      </c>
      <c r="C3">
        <f t="shared" ref="C3:C14" si="0">B3/83264</f>
        <v>1.3343101460415066E-5</v>
      </c>
      <c r="D3">
        <f t="shared" ref="D3:D14" si="1">LN(C3)</f>
        <v>-11.224511051214684</v>
      </c>
      <c r="E3">
        <f t="shared" ref="E3:E14" si="2">1/C3</f>
        <v>74945.094509450937</v>
      </c>
    </row>
    <row r="4" spans="1:5" x14ac:dyDescent="0.25">
      <c r="A4">
        <v>20</v>
      </c>
      <c r="B4">
        <v>1.0409999999999999</v>
      </c>
      <c r="C4">
        <f t="shared" si="0"/>
        <v>1.2502401998462719E-5</v>
      </c>
      <c r="D4">
        <f t="shared" si="1"/>
        <v>-11.289589772239346</v>
      </c>
      <c r="E4">
        <f t="shared" si="2"/>
        <v>79984.630163304522</v>
      </c>
    </row>
    <row r="5" spans="1:5" x14ac:dyDescent="0.25">
      <c r="A5">
        <v>30</v>
      </c>
      <c r="B5">
        <v>0.97499999999999998</v>
      </c>
      <c r="C5">
        <f t="shared" si="0"/>
        <v>1.1709742505764796E-5</v>
      </c>
      <c r="D5">
        <f t="shared" si="1"/>
        <v>-11.355089369856467</v>
      </c>
      <c r="E5">
        <f t="shared" si="2"/>
        <v>85398.974358974359</v>
      </c>
    </row>
    <row r="6" spans="1:5" x14ac:dyDescent="0.25">
      <c r="A6">
        <v>40</v>
      </c>
      <c r="B6">
        <v>0.91400000000000003</v>
      </c>
      <c r="C6">
        <f t="shared" si="0"/>
        <v>1.0977132974634896E-5</v>
      </c>
      <c r="D6">
        <f>LN(C6)</f>
        <v>-11.419696269400164</v>
      </c>
      <c r="E6">
        <f t="shared" si="2"/>
        <v>91098.468271334801</v>
      </c>
    </row>
    <row r="7" spans="1:5" x14ac:dyDescent="0.25">
      <c r="A7">
        <v>50</v>
      </c>
      <c r="B7">
        <v>0.85599999999999998</v>
      </c>
      <c r="C7">
        <f t="shared" si="0"/>
        <v>1.0280553420445811E-5</v>
      </c>
      <c r="D7">
        <f t="shared" si="1"/>
        <v>-11.485256464712572</v>
      </c>
      <c r="E7">
        <f t="shared" si="2"/>
        <v>97271.028037383177</v>
      </c>
    </row>
    <row r="8" spans="1:5" x14ac:dyDescent="0.25">
      <c r="A8">
        <v>60</v>
      </c>
      <c r="B8">
        <v>0.80200000000000005</v>
      </c>
      <c r="C8">
        <f t="shared" si="0"/>
        <v>9.6320138355111452E-6</v>
      </c>
      <c r="D8">
        <f t="shared" si="1"/>
        <v>-11.5504182329878</v>
      </c>
      <c r="E8">
        <f t="shared" si="2"/>
        <v>103820.44887780549</v>
      </c>
    </row>
    <row r="9" spans="1:5" x14ac:dyDescent="0.25">
      <c r="A9">
        <v>70</v>
      </c>
      <c r="B9">
        <v>0.751</v>
      </c>
      <c r="C9">
        <f t="shared" si="0"/>
        <v>9.0195042275172949E-6</v>
      </c>
      <c r="D9">
        <f t="shared" si="1"/>
        <v>-11.61612118909018</v>
      </c>
      <c r="E9">
        <f t="shared" si="2"/>
        <v>110870.83888149133</v>
      </c>
    </row>
    <row r="10" spans="1:5" x14ac:dyDescent="0.25">
      <c r="A10">
        <v>80</v>
      </c>
      <c r="B10">
        <v>0.70399999999999996</v>
      </c>
      <c r="C10">
        <f t="shared" si="0"/>
        <v>8.4550345887778626E-6</v>
      </c>
      <c r="D10">
        <f t="shared" si="1"/>
        <v>-11.680748484696272</v>
      </c>
      <c r="E10">
        <f t="shared" si="2"/>
        <v>118272.72727272728</v>
      </c>
    </row>
    <row r="11" spans="1:5" x14ac:dyDescent="0.25">
      <c r="A11">
        <v>90</v>
      </c>
      <c r="B11">
        <v>0.66</v>
      </c>
      <c r="C11">
        <f t="shared" si="0"/>
        <v>7.9265949269792472E-6</v>
      </c>
      <c r="D11">
        <f t="shared" si="1"/>
        <v>-11.745287005833843</v>
      </c>
      <c r="E11">
        <f t="shared" si="2"/>
        <v>126157.57575757575</v>
      </c>
    </row>
    <row r="12" spans="1:5" x14ac:dyDescent="0.25">
      <c r="A12">
        <v>100</v>
      </c>
      <c r="B12">
        <v>0.61799999999999999</v>
      </c>
      <c r="C12">
        <f t="shared" si="0"/>
        <v>7.4221752498078401E-6</v>
      </c>
      <c r="D12">
        <f t="shared" si="1"/>
        <v>-11.811038383396623</v>
      </c>
      <c r="E12">
        <f t="shared" si="2"/>
        <v>134731.39158576052</v>
      </c>
    </row>
    <row r="13" spans="1:5" x14ac:dyDescent="0.25">
      <c r="A13">
        <v>110</v>
      </c>
      <c r="B13">
        <v>0.57899999999999996</v>
      </c>
      <c r="C13">
        <f t="shared" si="0"/>
        <v>6.9537855495772481E-6</v>
      </c>
      <c r="D13">
        <f t="shared" si="1"/>
        <v>-11.876224363281318</v>
      </c>
      <c r="E13">
        <f t="shared" si="2"/>
        <v>143806.56303972367</v>
      </c>
    </row>
    <row r="14" spans="1:5" x14ac:dyDescent="0.25">
      <c r="A14">
        <v>120</v>
      </c>
      <c r="B14">
        <v>0.54300000000000004</v>
      </c>
      <c r="C14">
        <f t="shared" si="0"/>
        <v>6.5214258262874714E-6</v>
      </c>
      <c r="D14">
        <f t="shared" si="1"/>
        <v>-11.940417520920379</v>
      </c>
      <c r="E14">
        <f t="shared" si="2"/>
        <v>153340.69981583793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0"/>
  <sheetViews>
    <sheetView topLeftCell="A145" workbookViewId="0">
      <selection activeCell="M75" sqref="M75"/>
    </sheetView>
  </sheetViews>
  <sheetFormatPr defaultRowHeight="12.5" x14ac:dyDescent="0.25"/>
  <cols>
    <col min="2" max="2" width="15.453125" customWidth="1"/>
    <col min="3" max="3" width="12.08984375" bestFit="1" customWidth="1"/>
  </cols>
  <sheetData>
    <row r="1" spans="1:4" ht="13" x14ac:dyDescent="0.3">
      <c r="A1" s="6" t="s">
        <v>16</v>
      </c>
      <c r="B1" s="6" t="s">
        <v>18</v>
      </c>
      <c r="C1" s="6" t="s">
        <v>17</v>
      </c>
      <c r="D1" s="6" t="s">
        <v>10</v>
      </c>
    </row>
    <row r="2" spans="1:4" x14ac:dyDescent="0.25">
      <c r="A2">
        <v>60</v>
      </c>
      <c r="B2">
        <v>0.436</v>
      </c>
      <c r="C2">
        <f>B2/83264</f>
        <v>5.2363566487317448E-6</v>
      </c>
      <c r="D2">
        <f>LN(C2)</f>
        <v>-12.159884597505281</v>
      </c>
    </row>
    <row r="3" spans="1:4" x14ac:dyDescent="0.25">
      <c r="A3">
        <v>70</v>
      </c>
      <c r="B3">
        <v>0.38600000000000001</v>
      </c>
      <c r="C3">
        <f t="shared" ref="C3:C8" si="0">B3/83264</f>
        <v>4.635857033051499E-6</v>
      </c>
      <c r="D3">
        <f t="shared" ref="D3:D8" si="1">LN(C3)</f>
        <v>-12.281689471389484</v>
      </c>
    </row>
    <row r="4" spans="1:4" x14ac:dyDescent="0.25">
      <c r="A4">
        <v>80</v>
      </c>
      <c r="B4">
        <v>0.34200000000000003</v>
      </c>
      <c r="C4">
        <f t="shared" si="0"/>
        <v>4.1074173712528828E-6</v>
      </c>
      <c r="D4">
        <f t="shared" si="1"/>
        <v>-12.402716103791709</v>
      </c>
    </row>
    <row r="5" spans="1:4" x14ac:dyDescent="0.25">
      <c r="A5">
        <v>90</v>
      </c>
      <c r="B5">
        <v>0.30299999999999999</v>
      </c>
      <c r="C5">
        <f t="shared" si="0"/>
        <v>3.6390276710222904E-6</v>
      </c>
      <c r="D5">
        <f t="shared" si="1"/>
        <v>-12.523794035344945</v>
      </c>
    </row>
    <row r="6" spans="1:4" x14ac:dyDescent="0.25">
      <c r="A6">
        <v>100</v>
      </c>
      <c r="B6">
        <v>0.26800000000000002</v>
      </c>
      <c r="C6">
        <f t="shared" si="0"/>
        <v>3.2186779400461186E-6</v>
      </c>
      <c r="D6">
        <f t="shared" si="1"/>
        <v>-12.646539860343458</v>
      </c>
    </row>
    <row r="7" spans="1:4" x14ac:dyDescent="0.25">
      <c r="A7">
        <v>110</v>
      </c>
      <c r="B7">
        <v>0.23799999999999999</v>
      </c>
      <c r="C7">
        <f t="shared" si="0"/>
        <v>2.8583781706379706E-6</v>
      </c>
      <c r="D7">
        <f t="shared" si="1"/>
        <v>-12.765256167182839</v>
      </c>
    </row>
    <row r="8" spans="1:4" x14ac:dyDescent="0.25">
      <c r="A8">
        <v>120</v>
      </c>
      <c r="B8">
        <v>0.21</v>
      </c>
      <c r="C8">
        <f t="shared" si="0"/>
        <v>2.5220983858570329E-6</v>
      </c>
      <c r="D8">
        <f t="shared" si="1"/>
        <v>-12.890419310136846</v>
      </c>
    </row>
    <row r="22" spans="1:4" ht="13" x14ac:dyDescent="0.3">
      <c r="A22" s="6" t="s">
        <v>16</v>
      </c>
      <c r="B22" s="6" t="s">
        <v>19</v>
      </c>
      <c r="C22" s="6" t="s">
        <v>9</v>
      </c>
      <c r="D22" s="6" t="s">
        <v>10</v>
      </c>
    </row>
    <row r="23" spans="1:4" x14ac:dyDescent="0.25">
      <c r="A23">
        <v>60</v>
      </c>
      <c r="B23">
        <v>0.54700000000000004</v>
      </c>
      <c r="C23">
        <f>B23/83264</f>
        <v>6.5694657955418911E-6</v>
      </c>
      <c r="D23">
        <f>LN(C23)</f>
        <v>-11.933078038432333</v>
      </c>
    </row>
    <row r="24" spans="1:4" x14ac:dyDescent="0.25">
      <c r="A24">
        <v>70</v>
      </c>
      <c r="B24">
        <v>0.498</v>
      </c>
      <c r="C24">
        <f t="shared" ref="C24:C29" si="2">B24/83264</f>
        <v>5.9809761721752498E-6</v>
      </c>
      <c r="D24">
        <f t="shared" ref="D24:D29" si="3">LN(C24)</f>
        <v>-12.02692676382966</v>
      </c>
    </row>
    <row r="25" spans="1:4" x14ac:dyDescent="0.25">
      <c r="A25">
        <v>80</v>
      </c>
      <c r="B25">
        <v>0.45400000000000001</v>
      </c>
      <c r="C25">
        <f t="shared" si="2"/>
        <v>5.4525365103766336E-6</v>
      </c>
      <c r="D25">
        <f t="shared" si="3"/>
        <v>-12.119429642812966</v>
      </c>
    </row>
    <row r="26" spans="1:4" x14ac:dyDescent="0.25">
      <c r="A26">
        <v>90</v>
      </c>
      <c r="B26">
        <v>0.41299999999999998</v>
      </c>
      <c r="C26">
        <f t="shared" si="2"/>
        <v>4.9601268255188318E-6</v>
      </c>
      <c r="D26">
        <f t="shared" si="3"/>
        <v>-12.214079247893281</v>
      </c>
    </row>
    <row r="27" spans="1:4" x14ac:dyDescent="0.25">
      <c r="A27">
        <v>100</v>
      </c>
      <c r="B27">
        <v>0.377</v>
      </c>
      <c r="C27">
        <f t="shared" si="2"/>
        <v>4.5277671022290542E-6</v>
      </c>
      <c r="D27">
        <f t="shared" si="3"/>
        <v>-12.305281653406304</v>
      </c>
    </row>
    <row r="28" spans="1:4" x14ac:dyDescent="0.25">
      <c r="A28">
        <v>110</v>
      </c>
      <c r="B28">
        <v>0.34300000000000003</v>
      </c>
      <c r="C28">
        <f t="shared" si="2"/>
        <v>4.1194273635664873E-6</v>
      </c>
      <c r="D28">
        <f t="shared" si="3"/>
        <v>-12.399796393688375</v>
      </c>
    </row>
    <row r="29" spans="1:4" x14ac:dyDescent="0.25">
      <c r="A29">
        <v>120</v>
      </c>
      <c r="B29">
        <v>0.313</v>
      </c>
      <c r="C29">
        <f t="shared" si="2"/>
        <v>3.7591275941583398E-6</v>
      </c>
      <c r="D29">
        <f t="shared" si="3"/>
        <v>-12.491323650314161</v>
      </c>
    </row>
    <row r="43" spans="1:4" ht="13" x14ac:dyDescent="0.3">
      <c r="A43" s="6" t="s">
        <v>16</v>
      </c>
      <c r="B43" s="6" t="s">
        <v>19</v>
      </c>
      <c r="C43" s="6" t="s">
        <v>9</v>
      </c>
      <c r="D43" s="6" t="s">
        <v>10</v>
      </c>
    </row>
    <row r="44" spans="1:4" x14ac:dyDescent="0.25">
      <c r="A44">
        <v>60</v>
      </c>
      <c r="B44">
        <v>0.72499999999999998</v>
      </c>
      <c r="C44">
        <f>B44/83264</f>
        <v>8.7072444273635658E-6</v>
      </c>
      <c r="D44">
        <f>LN(C44)</f>
        <v>-11.651355185999639</v>
      </c>
    </row>
    <row r="45" spans="1:4" x14ac:dyDescent="0.25">
      <c r="A45">
        <v>70</v>
      </c>
      <c r="B45">
        <v>0.68500000000000005</v>
      </c>
      <c r="C45">
        <f t="shared" ref="C45:C50" si="4">B45/83264</f>
        <v>8.2268447348193701E-6</v>
      </c>
      <c r="D45">
        <f t="shared" ref="D45:D50" si="5">LN(C45)</f>
        <v>-11.708108002592089</v>
      </c>
    </row>
    <row r="46" spans="1:4" x14ac:dyDescent="0.25">
      <c r="A46">
        <v>80</v>
      </c>
      <c r="B46">
        <v>0.64800000000000002</v>
      </c>
      <c r="C46">
        <f t="shared" si="4"/>
        <v>7.782475019215988E-6</v>
      </c>
      <c r="D46">
        <f t="shared" si="5"/>
        <v>-11.763636144502039</v>
      </c>
    </row>
    <row r="47" spans="1:4" x14ac:dyDescent="0.25">
      <c r="A47">
        <v>90</v>
      </c>
      <c r="B47">
        <v>0.61199999999999999</v>
      </c>
      <c r="C47">
        <f t="shared" si="4"/>
        <v>7.3501152959262105E-6</v>
      </c>
      <c r="D47">
        <f t="shared" si="5"/>
        <v>-11.820794558341989</v>
      </c>
    </row>
    <row r="48" spans="1:4" x14ac:dyDescent="0.25">
      <c r="A48">
        <v>100</v>
      </c>
      <c r="B48">
        <v>0.57899999999999996</v>
      </c>
      <c r="C48">
        <f t="shared" si="4"/>
        <v>6.9537855495772481E-6</v>
      </c>
      <c r="D48">
        <f t="shared" si="5"/>
        <v>-11.876224363281318</v>
      </c>
    </row>
    <row r="49" spans="1:4" x14ac:dyDescent="0.25">
      <c r="A49">
        <v>110</v>
      </c>
      <c r="B49">
        <v>0.54700000000000004</v>
      </c>
      <c r="C49">
        <f t="shared" si="4"/>
        <v>6.5694657955418911E-6</v>
      </c>
      <c r="D49">
        <f t="shared" si="5"/>
        <v>-11.933078038432333</v>
      </c>
    </row>
    <row r="50" spans="1:4" x14ac:dyDescent="0.25">
      <c r="A50">
        <v>120</v>
      </c>
      <c r="B50">
        <v>0.51700000000000002</v>
      </c>
      <c r="C50">
        <f t="shared" si="4"/>
        <v>6.2091660261337431E-6</v>
      </c>
      <c r="D50">
        <f t="shared" si="5"/>
        <v>-11.989483966345885</v>
      </c>
    </row>
    <row r="63" spans="1:4" ht="13" x14ac:dyDescent="0.3">
      <c r="A63" s="6" t="s">
        <v>16</v>
      </c>
      <c r="B63" s="6" t="s">
        <v>19</v>
      </c>
      <c r="C63" s="6" t="s">
        <v>9</v>
      </c>
      <c r="D63" s="6" t="s">
        <v>10</v>
      </c>
    </row>
    <row r="64" spans="1:4" x14ac:dyDescent="0.25">
      <c r="A64">
        <v>60</v>
      </c>
      <c r="B64">
        <v>0.89400000000000002</v>
      </c>
      <c r="C64">
        <f>B64/83264</f>
        <v>1.0736933128362797E-5</v>
      </c>
      <c r="D64">
        <f>LN(C64)</f>
        <v>-11.4418210656808</v>
      </c>
    </row>
    <row r="65" spans="1:4" x14ac:dyDescent="0.25">
      <c r="A65">
        <v>70</v>
      </c>
      <c r="B65">
        <v>0.86799999999999999</v>
      </c>
      <c r="C65">
        <f t="shared" ref="C65:C70" si="6">B65/83264</f>
        <v>1.042467332820907E-5</v>
      </c>
      <c r="D65">
        <f t="shared" ref="D65:D70" si="7">LN(C65)</f>
        <v>-11.471335126193964</v>
      </c>
    </row>
    <row r="66" spans="1:4" x14ac:dyDescent="0.25">
      <c r="A66">
        <v>80</v>
      </c>
      <c r="B66">
        <v>0.84299999999999997</v>
      </c>
      <c r="C66">
        <f t="shared" si="6"/>
        <v>1.0124423520368947E-5</v>
      </c>
      <c r="D66">
        <f t="shared" si="7"/>
        <v>-11.500559882852459</v>
      </c>
    </row>
    <row r="67" spans="1:4" x14ac:dyDescent="0.25">
      <c r="A67">
        <v>90</v>
      </c>
      <c r="B67">
        <v>0.81799999999999995</v>
      </c>
      <c r="C67">
        <f t="shared" si="6"/>
        <v>9.8241737125288241E-6</v>
      </c>
      <c r="D67">
        <f t="shared" si="7"/>
        <v>-11.530664504251567</v>
      </c>
    </row>
    <row r="68" spans="1:4" x14ac:dyDescent="0.25">
      <c r="A68">
        <v>100</v>
      </c>
      <c r="B68">
        <v>0.79400000000000004</v>
      </c>
      <c r="C68">
        <f t="shared" si="6"/>
        <v>9.5359338970023057E-6</v>
      </c>
      <c r="D68">
        <f t="shared" si="7"/>
        <v>-11.560443379607179</v>
      </c>
    </row>
    <row r="69" spans="1:4" x14ac:dyDescent="0.25">
      <c r="A69">
        <v>110</v>
      </c>
      <c r="B69">
        <v>0.77100000000000002</v>
      </c>
      <c r="C69">
        <f t="shared" si="6"/>
        <v>9.2597040737893935E-6</v>
      </c>
      <c r="D69">
        <f t="shared" si="7"/>
        <v>-11.589838467290985</v>
      </c>
    </row>
    <row r="70" spans="1:4" x14ac:dyDescent="0.25">
      <c r="A70">
        <v>120</v>
      </c>
      <c r="B70">
        <v>0.748</v>
      </c>
      <c r="C70">
        <f t="shared" si="6"/>
        <v>8.9834742505764796E-6</v>
      </c>
      <c r="D70">
        <f t="shared" si="7"/>
        <v>-11.620123862879836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activeCell="E20" sqref="E20"/>
    </sheetView>
  </sheetViews>
  <sheetFormatPr defaultRowHeight="12.5" x14ac:dyDescent="0.25"/>
  <sheetData>
    <row r="1" spans="1:5" x14ac:dyDescent="0.25">
      <c r="A1" s="4" t="s">
        <v>20</v>
      </c>
      <c r="B1" t="s">
        <v>13</v>
      </c>
      <c r="C1" s="4" t="s">
        <v>14</v>
      </c>
      <c r="D1" s="4" t="s">
        <v>15</v>
      </c>
      <c r="E1" s="4" t="s">
        <v>21</v>
      </c>
    </row>
    <row r="2" spans="1:5" x14ac:dyDescent="0.25">
      <c r="A2">
        <v>2.44</v>
      </c>
      <c r="B2">
        <v>50.2</v>
      </c>
      <c r="C2">
        <f>B2+273</f>
        <v>323.2</v>
      </c>
      <c r="D2" s="4">
        <f>1/C2</f>
        <v>3.0940594059405942E-3</v>
      </c>
      <c r="E2">
        <f>LN(A2)</f>
        <v>0.89199803930511046</v>
      </c>
    </row>
    <row r="3" spans="1:5" x14ac:dyDescent="0.25">
      <c r="A3">
        <v>1.86</v>
      </c>
      <c r="B3">
        <v>46.7</v>
      </c>
      <c r="C3">
        <f>B3+273</f>
        <v>319.7</v>
      </c>
      <c r="D3" s="4">
        <f t="shared" ref="D3:D6" si="0">1/C3</f>
        <v>3.1279324366593683E-3</v>
      </c>
      <c r="E3">
        <f>LN(A3)</f>
        <v>0.62057648772510998</v>
      </c>
    </row>
    <row r="4" spans="1:5" x14ac:dyDescent="0.25">
      <c r="A4">
        <v>1.1200000000000001</v>
      </c>
      <c r="B4">
        <v>40.4</v>
      </c>
      <c r="C4">
        <f t="shared" ref="C3:C6" si="1">B4+273</f>
        <v>313.39999999999998</v>
      </c>
      <c r="D4" s="4">
        <f>1/C4</f>
        <v>3.1908104658583281E-3</v>
      </c>
      <c r="E4">
        <f t="shared" ref="E3:E6" si="2">LN(A4)</f>
        <v>0.11332868530700327</v>
      </c>
    </row>
    <row r="5" spans="1:5" x14ac:dyDescent="0.25">
      <c r="A5">
        <v>0.6</v>
      </c>
      <c r="B5">
        <v>32.700000000000003</v>
      </c>
      <c r="C5">
        <f t="shared" si="1"/>
        <v>305.7</v>
      </c>
      <c r="D5" s="4">
        <f t="shared" si="0"/>
        <v>3.2711808963035659E-3</v>
      </c>
      <c r="E5">
        <f>LN(A5)</f>
        <v>-0.51082562376599072</v>
      </c>
    </row>
    <row r="6" spans="1:5" x14ac:dyDescent="0.25">
      <c r="A6">
        <v>0.13300000000000001</v>
      </c>
      <c r="B6">
        <v>23.65</v>
      </c>
      <c r="C6">
        <f t="shared" si="1"/>
        <v>296.64999999999998</v>
      </c>
      <c r="D6" s="4">
        <f>1/C6</f>
        <v>3.3709758975223329E-3</v>
      </c>
      <c r="E6">
        <f>LN(A6)</f>
        <v>-2.0174061507603831</v>
      </c>
    </row>
    <row r="10" spans="1:5" x14ac:dyDescent="0.25">
      <c r="A10" t="s">
        <v>15</v>
      </c>
      <c r="B10" t="s">
        <v>21</v>
      </c>
    </row>
    <row r="11" spans="1:5" x14ac:dyDescent="0.25">
      <c r="A11">
        <v>3.0940594059405942E-3</v>
      </c>
      <c r="B11">
        <v>0.89199803930511046</v>
      </c>
    </row>
    <row r="12" spans="1:5" x14ac:dyDescent="0.25">
      <c r="A12">
        <v>3.1279324366593683E-3</v>
      </c>
      <c r="B12">
        <v>0.62057648772510998</v>
      </c>
    </row>
    <row r="13" spans="1:5" x14ac:dyDescent="0.25">
      <c r="A13">
        <v>3.1908104658583281E-3</v>
      </c>
      <c r="B13">
        <v>0.11332868530700327</v>
      </c>
    </row>
    <row r="14" spans="1:5" x14ac:dyDescent="0.25">
      <c r="A14">
        <v>3.2711808963035659E-3</v>
      </c>
      <c r="B14">
        <v>-0.51082562376599072</v>
      </c>
    </row>
    <row r="15" spans="1:5" x14ac:dyDescent="0.25">
      <c r="A15">
        <v>3.3709758975223329E-3</v>
      </c>
      <c r="B15">
        <v>-2.0174061507603831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Sheet4</vt:lpstr>
      <vt:lpstr>Sheet7</vt:lpstr>
      <vt:lpstr>Sheet6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2020-10-09T01:26:28Z</dcterms:created>
  <dcterms:modified xsi:type="dcterms:W3CDTF">2020-10-09T07:31:02Z</dcterms:modified>
</cp:coreProperties>
</file>